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3820"/>
  <mc:AlternateContent xmlns:mc="http://schemas.openxmlformats.org/markup-compatibility/2006">
    <mc:Choice Requires="x15">
      <x15ac:absPath xmlns:x15ac="http://schemas.microsoft.com/office/spreadsheetml/2010/11/ac" url="https://d.docs.live.net/566bf0a7f88bac88/NAZHIR WAKAF UINSU 2024/LAPORAN/2025/"/>
    </mc:Choice>
  </mc:AlternateContent>
  <xr:revisionPtr revIDLastSave="0" documentId="8_{6B01251E-58A0-45CA-8519-2FC7B93F05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g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4" i="1" l="1"/>
  <c r="O44" i="1"/>
  <c r="O33" i="1"/>
  <c r="O21" i="1"/>
  <c r="O17" i="1"/>
  <c r="O22" i="1" s="1"/>
  <c r="O45" i="1" l="1"/>
  <c r="O46" i="1" s="1"/>
  <c r="I18" i="1"/>
  <c r="I22" i="1" s="1"/>
  <c r="H34" i="1" l="1"/>
  <c r="I53" i="1" l="1"/>
  <c r="I41" i="1"/>
  <c r="I34" i="1"/>
  <c r="H18" i="1"/>
  <c r="H22" i="1" s="1"/>
  <c r="H74" i="1"/>
  <c r="C53" i="1"/>
  <c r="D53" i="1"/>
  <c r="E53" i="1"/>
  <c r="F53" i="1"/>
  <c r="G53" i="1"/>
  <c r="H53" i="1"/>
  <c r="H41" i="1"/>
  <c r="H45" i="1" s="1"/>
  <c r="H46" i="1" s="1"/>
  <c r="G56" i="1"/>
  <c r="G74" i="1" s="1"/>
  <c r="G75" i="1" s="1"/>
  <c r="G41" i="1"/>
  <c r="G45" i="1" s="1"/>
  <c r="C75" i="1"/>
  <c r="E74" i="1"/>
  <c r="E75" i="1" s="1"/>
  <c r="F74" i="1"/>
  <c r="F75" i="1" s="1"/>
  <c r="D74" i="1"/>
  <c r="D75" i="1" s="1"/>
  <c r="D45" i="1"/>
  <c r="E45" i="1"/>
  <c r="F45" i="1"/>
  <c r="C45" i="1"/>
  <c r="D34" i="1"/>
  <c r="E34" i="1"/>
  <c r="F34" i="1"/>
  <c r="G34" i="1"/>
  <c r="C34" i="1"/>
  <c r="D18" i="1"/>
  <c r="D22" i="1" s="1"/>
  <c r="E18" i="1"/>
  <c r="E22" i="1" s="1"/>
  <c r="F18" i="1"/>
  <c r="F22" i="1" s="1"/>
  <c r="G18" i="1"/>
  <c r="G22" i="1" s="1"/>
  <c r="C18" i="1"/>
  <c r="C22" i="1" s="1"/>
  <c r="I46" i="1" l="1"/>
  <c r="I75" i="1"/>
  <c r="H75" i="1"/>
  <c r="C46" i="1"/>
  <c r="D46" i="1"/>
  <c r="G46" i="1"/>
  <c r="F46" i="1"/>
  <c r="E46" i="1"/>
</calcChain>
</file>

<file path=xl/sharedStrings.xml><?xml version="1.0" encoding="utf-8"?>
<sst xmlns="http://schemas.openxmlformats.org/spreadsheetml/2006/main" count="79" uniqueCount="78">
  <si>
    <t>DES 2019</t>
  </si>
  <si>
    <t>DES 2020</t>
  </si>
  <si>
    <t>DES 2021</t>
  </si>
  <si>
    <t>DES 2022</t>
  </si>
  <si>
    <t>AKTIVA LANCAR</t>
  </si>
  <si>
    <t>TABUNGAN  BPRS PUDUARTA INSANI</t>
  </si>
  <si>
    <t>DEPOSITO BANK BPRS PUDUARTA</t>
  </si>
  <si>
    <t>TABUNGAN BANK BTNS</t>
  </si>
  <si>
    <t>TABUNGAN BANK BMI</t>
  </si>
  <si>
    <t>TABUNGAN BANK BSI</t>
  </si>
  <si>
    <t>DEPOSITO BANK BTNS</t>
  </si>
  <si>
    <t>DEPOSITO BANK BSI</t>
  </si>
  <si>
    <t>TOTAL AKTIVA LANCAR</t>
  </si>
  <si>
    <t>AKTIVA TETAP</t>
  </si>
  <si>
    <t>TOTAL AKTIVA TETAP</t>
  </si>
  <si>
    <t>TOTAL AKTIVA</t>
  </si>
  <si>
    <t>PASIVA</t>
  </si>
  <si>
    <t>WAKAF MELALUI UANG 2019</t>
  </si>
  <si>
    <t>WAKAF MELALUI UANG 2020</t>
  </si>
  <si>
    <t>WAKAF MELALUI UANG 2021</t>
  </si>
  <si>
    <t>WAKAF MELALUI UANG 2022</t>
  </si>
  <si>
    <t>WAKAF MELALUI UANG 2023</t>
  </si>
  <si>
    <t>TOTAL PASIVA LANCAR</t>
  </si>
  <si>
    <t>PENGEMBANGAN WAKAF</t>
  </si>
  <si>
    <t>HASIL PENGEMBANGAN WAKAF 2019</t>
  </si>
  <si>
    <t>HASIL PENGEMBANGAN WAKAF 2020</t>
  </si>
  <si>
    <t>HASIL PENGEMBANGAN WAKAF 2021</t>
  </si>
  <si>
    <t>HASIL PENGEMBANGAN WAKAF 2022</t>
  </si>
  <si>
    <t>HASIL PENGEMBANGAN WAKAF 2023</t>
  </si>
  <si>
    <t>TOTAL PENGEMBANGAN WAKAF</t>
  </si>
  <si>
    <t>TOTAL PASIVA</t>
  </si>
  <si>
    <t>FEB-DES 19</t>
  </si>
  <si>
    <t>JAN-DES 20</t>
  </si>
  <si>
    <t>JAN-DES 21</t>
  </si>
  <si>
    <t>JAN-DES 22</t>
  </si>
  <si>
    <t>PENDAPATAN</t>
  </si>
  <si>
    <t>BAGI HASIL TABUNGAN/DEPOSITO</t>
  </si>
  <si>
    <t>PENGELUARAN</t>
  </si>
  <si>
    <t>BIAYA PEMBELIAN INVENTARIS</t>
  </si>
  <si>
    <t>BIAYA RAPAT</t>
  </si>
  <si>
    <t>BIAYA ALAT TULIS SEKRETARIAT</t>
  </si>
  <si>
    <t>PEMELIHARAAN MASJID ULUL ALBAB</t>
  </si>
  <si>
    <t>BIAYA SERTIFIKASI NAZHIR</t>
  </si>
  <si>
    <r>
      <rPr>
        <sz val="9"/>
        <color rgb="FF080000"/>
        <rFont val="Times New Roman"/>
        <family val="1"/>
      </rPr>
      <t>K</t>
    </r>
    <r>
      <rPr>
        <sz val="9"/>
        <color rgb="FF080000"/>
        <rFont val="Times New Roman"/>
        <family val="1"/>
      </rPr>
      <t>O</t>
    </r>
    <r>
      <rPr>
        <sz val="9"/>
        <color rgb="FF080000"/>
        <rFont val="Times New Roman"/>
        <family val="1"/>
      </rPr>
      <t>NSU</t>
    </r>
    <r>
      <rPr>
        <sz val="9"/>
        <color rgb="FF080000"/>
        <rFont val="Times New Roman"/>
        <family val="1"/>
      </rPr>
      <t>M</t>
    </r>
    <r>
      <rPr>
        <sz val="9"/>
        <color rgb="FF080000"/>
        <rFont val="Times New Roman"/>
        <family val="1"/>
      </rPr>
      <t>S</t>
    </r>
    <r>
      <rPr>
        <sz val="9"/>
        <color rgb="FF080000"/>
        <rFont val="Times New Roman"/>
        <family val="1"/>
      </rPr>
      <t>I</t>
    </r>
    <r>
      <rPr>
        <sz val="9"/>
        <color rgb="FF080000"/>
        <rFont val="Times New Roman"/>
        <family val="1"/>
      </rPr>
      <t xml:space="preserve"> </t>
    </r>
    <r>
      <rPr>
        <sz val="9"/>
        <color rgb="FF080000"/>
        <rFont val="Times New Roman"/>
        <family val="1"/>
      </rPr>
      <t>A</t>
    </r>
    <r>
      <rPr>
        <sz val="9"/>
        <color rgb="FF080000"/>
        <rFont val="Times New Roman"/>
        <family val="1"/>
      </rPr>
      <t>C</t>
    </r>
    <r>
      <rPr>
        <sz val="9"/>
        <color rgb="FF080000"/>
        <rFont val="Times New Roman"/>
        <family val="1"/>
      </rPr>
      <t>A</t>
    </r>
    <r>
      <rPr>
        <sz val="9"/>
        <color rgb="FF080000"/>
        <rFont val="Times New Roman"/>
        <family val="1"/>
      </rPr>
      <t>RA</t>
    </r>
    <r>
      <rPr>
        <sz val="9"/>
        <color rgb="FF080000"/>
        <rFont val="Times New Roman"/>
        <family val="1"/>
      </rPr>
      <t xml:space="preserve"> </t>
    </r>
    <r>
      <rPr>
        <sz val="9"/>
        <color rgb="FF080000"/>
        <rFont val="Times New Roman"/>
        <family val="1"/>
      </rPr>
      <t>W</t>
    </r>
    <r>
      <rPr>
        <sz val="9"/>
        <color rgb="FF080000"/>
        <rFont val="Times New Roman"/>
        <family val="1"/>
      </rPr>
      <t>A</t>
    </r>
    <r>
      <rPr>
        <sz val="9"/>
        <color rgb="FF080000"/>
        <rFont val="Times New Roman"/>
        <family val="1"/>
      </rPr>
      <t>K</t>
    </r>
    <r>
      <rPr>
        <sz val="9"/>
        <color rgb="FF080000"/>
        <rFont val="Times New Roman"/>
        <family val="1"/>
      </rPr>
      <t>A</t>
    </r>
    <r>
      <rPr>
        <sz val="9"/>
        <color rgb="FF080000"/>
        <rFont val="Times New Roman"/>
        <family val="1"/>
      </rPr>
      <t>F</t>
    </r>
    <r>
      <rPr>
        <sz val="9"/>
        <color rgb="FF080000"/>
        <rFont val="Times New Roman"/>
        <family val="1"/>
      </rPr>
      <t xml:space="preserve"> </t>
    </r>
    <r>
      <rPr>
        <sz val="9"/>
        <color rgb="FF080000"/>
        <rFont val="Times New Roman"/>
        <family val="1"/>
      </rPr>
      <t>G</t>
    </r>
    <r>
      <rPr>
        <sz val="9"/>
        <color rgb="FF080000"/>
        <rFont val="Times New Roman"/>
        <family val="1"/>
      </rPr>
      <t>OES</t>
    </r>
    <r>
      <rPr>
        <sz val="9"/>
        <color rgb="FF080000"/>
        <rFont val="Times New Roman"/>
        <family val="1"/>
      </rPr>
      <t xml:space="preserve"> </t>
    </r>
    <r>
      <rPr>
        <sz val="9"/>
        <color rgb="FF080000"/>
        <rFont val="Times New Roman"/>
        <family val="1"/>
      </rPr>
      <t>T</t>
    </r>
    <r>
      <rPr>
        <sz val="9"/>
        <color rgb="FF080000"/>
        <rFont val="Times New Roman"/>
        <family val="1"/>
      </rPr>
      <t xml:space="preserve">O
</t>
    </r>
    <r>
      <rPr>
        <sz val="9"/>
        <color rgb="FF080000"/>
        <rFont val="Times New Roman"/>
        <family val="1"/>
      </rPr>
      <t>C</t>
    </r>
    <r>
      <rPr>
        <sz val="9"/>
        <color rgb="FF080000"/>
        <rFont val="Times New Roman"/>
        <family val="1"/>
      </rPr>
      <t>A</t>
    </r>
    <r>
      <rPr>
        <sz val="9"/>
        <color rgb="FF080000"/>
        <rFont val="Times New Roman"/>
        <family val="1"/>
      </rPr>
      <t>M</t>
    </r>
    <r>
      <rPr>
        <sz val="9"/>
        <color rgb="FF080000"/>
        <rFont val="Times New Roman"/>
        <family val="1"/>
      </rPr>
      <t>P</t>
    </r>
    <r>
      <rPr>
        <sz val="9"/>
        <color rgb="FF080000"/>
        <rFont val="Times New Roman"/>
        <family val="1"/>
      </rPr>
      <t>US</t>
    </r>
  </si>
  <si>
    <t>TOTAL PENGELUARAN</t>
  </si>
  <si>
    <t>HASIL PENGEMBANGAN</t>
  </si>
  <si>
    <t>Des 2023</t>
  </si>
  <si>
    <t>JAN-DES 23</t>
  </si>
  <si>
    <t>TABUNGAN BANK SUMUT</t>
  </si>
  <si>
    <t>DEPOSITO BANK SUMUT</t>
  </si>
  <si>
    <t>WAKAF MELALUI UANG 2024</t>
  </si>
  <si>
    <t>HASIL PENGEMBANGAN TAHUN BERJALAN</t>
  </si>
  <si>
    <t>SUMBANGAN</t>
  </si>
  <si>
    <t>TOTAL PENDAPATAN</t>
  </si>
  <si>
    <t xml:space="preserve">BIAYA ADM BANK </t>
  </si>
  <si>
    <t>NAZHIR WAKAF UINSU MEDAN
LAPORAN PENGEMBANGAN WAKAF</t>
  </si>
  <si>
    <t>NAZHIR WAKAF UINSU MEDAN
NERACA</t>
  </si>
  <si>
    <t>Des 2024</t>
  </si>
  <si>
    <t>BANTUAN PENCETAKAN SKRIPSI S-1</t>
  </si>
  <si>
    <t>KAS BENDAHARA</t>
  </si>
  <si>
    <t>WAKAF MELALUI UANG 2025 (ASN)</t>
  </si>
  <si>
    <t>WAKAF MELALUI UANG 2025 (MAHASISWA)</t>
  </si>
  <si>
    <t>HASIL PENGEMBANGAN WAKAF 2024</t>
  </si>
  <si>
    <t>Mei 2025</t>
  </si>
  <si>
    <t>BANTUAN KEPADA MASJID AL-IZZAH</t>
  </si>
  <si>
    <t>BANTUAN KEPADA MASJID AL-MUSANNIF</t>
  </si>
  <si>
    <t>BIAYA TRANSPORT DAN KOMUNIKASI</t>
  </si>
  <si>
    <t>BIAYA PUBLIKASI</t>
  </si>
  <si>
    <t>Des 2025</t>
  </si>
  <si>
    <t>PIUTANG</t>
  </si>
  <si>
    <t>SIMANAN BERJANGKA DI KPRI</t>
  </si>
  <si>
    <t>HASIL PENGEMBANGAN WAKAF 2025</t>
  </si>
  <si>
    <t>PAJAK-PAJAK</t>
  </si>
  <si>
    <t>BANTUAN KEPADA MASJID</t>
  </si>
  <si>
    <t>BANTUAN KEPADA MAHASISWA</t>
  </si>
  <si>
    <t>BIAYA SOSIALISASI</t>
  </si>
  <si>
    <t>BIAYA PENDIDIKAN</t>
  </si>
  <si>
    <t>BIAYA KEPADA ASN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</si>
</sst>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11" x14ac:knownFonts="1"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</font>
    <font>
      <b/>
      <sz val="9"/>
      <color rgb="FF080000"/>
      <name val="Times New Roman"/>
      <family val="1"/>
    </font>
    <font>
      <i/>
      <u/>
      <sz val="9"/>
      <color rgb="FF080000"/>
      <name val="Times New Roman"/>
      <family val="1"/>
    </font>
    <font>
      <sz val="9"/>
      <color rgb="FF080000"/>
      <name val="Times New Roman"/>
      <family val="1"/>
    </font>
    <font>
      <b/>
      <i/>
      <u/>
      <sz val="9"/>
      <color rgb="FF080000"/>
      <name val="Times New Roman"/>
      <family val="1"/>
    </font>
    <font>
      <sz val="11"/>
      <color rgb="FF000000"/>
      <name val="Calibri"/>
      <family val="2"/>
      <charset val="204"/>
    </font>
    <font>
      <b/>
      <sz val="9"/>
      <color rgb="FF000000"/>
      <name val="Times New Roman"/>
      <family val="1"/>
    </font>
    <font>
      <u/>
      <sz val="9"/>
      <color rgb="FF080000"/>
      <name val="Times New Roman"/>
      <family val="1"/>
    </font>
    <font>
      <sz val="12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46">
    <xf numFmtId="0" fontId="0" fillId="0" borderId="0" xfId="0"/>
    <xf numFmtId="0" fontId="0" fillId="0" borderId="2" xfId="0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/>
    </xf>
    <xf numFmtId="165" fontId="4" fillId="0" borderId="2" xfId="1" applyNumberFormat="1" applyFont="1" applyBorder="1" applyAlignment="1">
      <alignment horizontal="left" vertical="top"/>
    </xf>
    <xf numFmtId="165" fontId="0" fillId="0" borderId="2" xfId="1" applyNumberFormat="1" applyFont="1" applyBorder="1" applyAlignment="1">
      <alignment horizontal="left" vertical="top"/>
    </xf>
    <xf numFmtId="165" fontId="2" fillId="0" borderId="2" xfId="1" applyNumberFormat="1" applyFont="1" applyBorder="1" applyAlignment="1">
      <alignment horizontal="left" vertical="top"/>
    </xf>
    <xf numFmtId="165" fontId="4" fillId="0" borderId="2" xfId="1" applyNumberFormat="1" applyFont="1" applyBorder="1" applyAlignment="1">
      <alignment horizontal="left" vertical="top" shrinkToFit="1"/>
    </xf>
    <xf numFmtId="165" fontId="1" fillId="0" borderId="2" xfId="1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top"/>
    </xf>
    <xf numFmtId="165" fontId="2" fillId="0" borderId="3" xfId="1" applyNumberFormat="1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9" fillId="0" borderId="2" xfId="0" applyFont="1" applyBorder="1" applyAlignment="1">
      <alignment horizontal="left" vertical="top"/>
    </xf>
    <xf numFmtId="0" fontId="9" fillId="0" borderId="0" xfId="0" applyFont="1"/>
    <xf numFmtId="165" fontId="2" fillId="0" borderId="4" xfId="1" applyNumberFormat="1" applyFont="1" applyFill="1" applyBorder="1" applyAlignment="1">
      <alignment horizontal="left" vertical="top"/>
    </xf>
    <xf numFmtId="165" fontId="1" fillId="0" borderId="2" xfId="1" applyNumberFormat="1" applyFont="1" applyBorder="1" applyAlignment="1">
      <alignment horizontal="right" vertical="top"/>
    </xf>
    <xf numFmtId="0" fontId="7" fillId="0" borderId="1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2" fillId="0" borderId="2" xfId="0" quotePrefix="1" applyFont="1" applyBorder="1" applyAlignment="1">
      <alignment horizontal="center" vertical="center" wrapText="1"/>
    </xf>
    <xf numFmtId="165" fontId="1" fillId="0" borderId="5" xfId="1" applyNumberFormat="1" applyFont="1" applyFill="1" applyBorder="1" applyAlignment="1">
      <alignment horizontal="left" vertical="top"/>
    </xf>
    <xf numFmtId="165" fontId="4" fillId="0" borderId="5" xfId="1" applyNumberFormat="1" applyFont="1" applyFill="1" applyBorder="1" applyAlignment="1">
      <alignment horizontal="left" vertical="top"/>
    </xf>
    <xf numFmtId="165" fontId="1" fillId="0" borderId="5" xfId="1" applyNumberFormat="1" applyFont="1" applyBorder="1"/>
    <xf numFmtId="165" fontId="2" fillId="0" borderId="5" xfId="1" applyNumberFormat="1" applyFont="1" applyBorder="1" applyAlignment="1">
      <alignment horizontal="left" vertical="top"/>
    </xf>
    <xf numFmtId="165" fontId="7" fillId="0" borderId="5" xfId="1" applyNumberFormat="1" applyFont="1" applyBorder="1" applyAlignment="1">
      <alignment horizontal="left" vertical="top"/>
    </xf>
    <xf numFmtId="165" fontId="4" fillId="0" borderId="5" xfId="1" applyNumberFormat="1" applyFont="1" applyBorder="1" applyAlignment="1">
      <alignment horizontal="left" vertical="top"/>
    </xf>
    <xf numFmtId="165" fontId="1" fillId="0" borderId="5" xfId="1" applyNumberFormat="1" applyFont="1" applyBorder="1" applyAlignment="1">
      <alignment horizontal="left" vertical="top"/>
    </xf>
    <xf numFmtId="0" fontId="10" fillId="0" borderId="0" xfId="0" applyFont="1"/>
    <xf numFmtId="165" fontId="2" fillId="0" borderId="3" xfId="1" applyNumberFormat="1" applyFont="1" applyBorder="1" applyAlignment="1">
      <alignment horizontal="left" vertical="center"/>
    </xf>
    <xf numFmtId="165" fontId="4" fillId="0" borderId="2" xfId="1" applyNumberFormat="1" applyFont="1" applyFill="1" applyBorder="1" applyAlignment="1">
      <alignment horizontal="left" vertical="top"/>
    </xf>
    <xf numFmtId="165" fontId="1" fillId="0" borderId="2" xfId="1" applyNumberFormat="1" applyFont="1" applyFill="1" applyBorder="1" applyAlignment="1">
      <alignment horizontal="left" vertical="top"/>
    </xf>
    <xf numFmtId="165" fontId="4" fillId="0" borderId="2" xfId="1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top"/>
    </xf>
    <xf numFmtId="0" fontId="9" fillId="0" borderId="3" xfId="0" applyFont="1" applyBorder="1"/>
    <xf numFmtId="0" fontId="0" fillId="0" borderId="3" xfId="0" applyBorder="1"/>
    <xf numFmtId="0" fontId="7" fillId="0" borderId="3" xfId="0" applyFont="1" applyBorder="1" applyAlignment="1">
      <alignment horizontal="left" vertical="top"/>
    </xf>
    <xf numFmtId="0" fontId="10" fillId="0" borderId="3" xfId="0" applyFont="1" applyBorder="1"/>
    <xf numFmtId="0" fontId="5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165" fontId="1" fillId="0" borderId="3" xfId="1" applyNumberFormat="1" applyFont="1" applyBorder="1"/>
    <xf numFmtId="165" fontId="7" fillId="0" borderId="3" xfId="1" applyNumberFormat="1" applyFont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75"/>
  <sheetViews>
    <sheetView tabSelected="1" topLeftCell="A3" zoomScale="103" workbookViewId="0">
      <selection activeCell="K12" sqref="K12"/>
    </sheetView>
  </sheetViews>
  <sheetFormatPr defaultRowHeight="14.4" x14ac:dyDescent="0.3"/>
  <cols>
    <col min="2" max="2" width="38.109375" customWidth="1"/>
    <col min="3" max="3" width="10.88671875" customWidth="1"/>
    <col min="4" max="4" width="11.88671875" customWidth="1"/>
    <col min="5" max="6" width="12.88671875" customWidth="1"/>
    <col min="7" max="7" width="11.88671875" customWidth="1"/>
    <col min="8" max="9" width="12.88671875" customWidth="1"/>
    <col min="10" max="10" width="12" bestFit="1" customWidth="1"/>
    <col min="11" max="11" width="42.77734375" bestFit="1" customWidth="1"/>
    <col min="12" max="12" width="10.77734375" bestFit="1" customWidth="1"/>
    <col min="15" max="15" width="12.109375" bestFit="1" customWidth="1"/>
  </cols>
  <sheetData>
    <row r="2" spans="2:15" ht="26.1" customHeight="1" x14ac:dyDescent="0.3">
      <c r="B2" s="21" t="s">
        <v>56</v>
      </c>
      <c r="C2" s="21"/>
      <c r="D2" s="21"/>
      <c r="E2" s="21"/>
      <c r="F2" s="21"/>
      <c r="G2" s="21"/>
      <c r="H2" s="21"/>
    </row>
    <row r="3" spans="2:15" ht="35.1" customHeight="1" x14ac:dyDescent="0.3">
      <c r="B3" s="1"/>
      <c r="C3" s="12" t="s">
        <v>0</v>
      </c>
      <c r="D3" s="12" t="s">
        <v>1</v>
      </c>
      <c r="E3" s="12" t="s">
        <v>2</v>
      </c>
      <c r="F3" s="12" t="s">
        <v>3</v>
      </c>
      <c r="G3" s="12" t="s">
        <v>46</v>
      </c>
      <c r="H3" s="13" t="s">
        <v>57</v>
      </c>
      <c r="I3" s="23" t="s">
        <v>68</v>
      </c>
    </row>
    <row r="4" spans="2:15" ht="14.85" customHeight="1" x14ac:dyDescent="0.3">
      <c r="B4" s="3" t="s">
        <v>4</v>
      </c>
      <c r="C4" s="1"/>
      <c r="D4" s="1"/>
      <c r="E4" s="1"/>
      <c r="F4" s="1"/>
      <c r="G4" s="1"/>
      <c r="H4" s="1"/>
      <c r="I4" s="1"/>
    </row>
    <row r="5" spans="2:15" s="18" customFormat="1" ht="14.85" customHeight="1" x14ac:dyDescent="0.3">
      <c r="B5" s="16" t="s">
        <v>59</v>
      </c>
      <c r="C5" s="17"/>
      <c r="D5" s="17"/>
      <c r="E5" s="17"/>
      <c r="F5" s="17"/>
      <c r="G5" s="17"/>
      <c r="H5" s="20"/>
      <c r="I5" s="24">
        <v>7848935</v>
      </c>
      <c r="K5" s="36"/>
      <c r="L5" s="37"/>
      <c r="M5" s="37"/>
      <c r="O5" s="24">
        <v>7848935</v>
      </c>
    </row>
    <row r="6" spans="2:15" ht="14.85" customHeight="1" x14ac:dyDescent="0.3">
      <c r="B6" s="4" t="s">
        <v>5</v>
      </c>
      <c r="C6" s="7">
        <v>211597764</v>
      </c>
      <c r="D6" s="7">
        <v>59411614</v>
      </c>
      <c r="E6" s="7">
        <v>69337259</v>
      </c>
      <c r="F6" s="7">
        <v>153214504</v>
      </c>
      <c r="G6" s="7">
        <v>231612843</v>
      </c>
      <c r="H6" s="7">
        <v>138062892</v>
      </c>
      <c r="I6" s="7">
        <v>35222027</v>
      </c>
      <c r="K6" s="36"/>
      <c r="L6" s="38"/>
      <c r="M6" s="38"/>
      <c r="O6" s="25">
        <v>35222027</v>
      </c>
    </row>
    <row r="7" spans="2:15" ht="14.85" customHeight="1" x14ac:dyDescent="0.3">
      <c r="B7" s="4" t="s">
        <v>6</v>
      </c>
      <c r="C7" s="8"/>
      <c r="D7" s="7">
        <v>400000000</v>
      </c>
      <c r="E7" s="7">
        <v>600000000</v>
      </c>
      <c r="F7" s="7">
        <v>600000000</v>
      </c>
      <c r="G7" s="7">
        <v>600000000</v>
      </c>
      <c r="H7" s="7">
        <v>600000000</v>
      </c>
      <c r="I7" s="7">
        <v>600000000</v>
      </c>
      <c r="K7" s="36"/>
      <c r="L7" s="38"/>
      <c r="M7" s="38"/>
      <c r="O7" s="25">
        <v>27505787.530000001</v>
      </c>
    </row>
    <row r="8" spans="2:15" ht="14.85" customHeight="1" x14ac:dyDescent="0.3">
      <c r="B8" s="4" t="s">
        <v>7</v>
      </c>
      <c r="C8" s="8"/>
      <c r="D8" s="7">
        <v>151960386</v>
      </c>
      <c r="E8" s="7">
        <v>495108235</v>
      </c>
      <c r="F8" s="7">
        <v>258573638</v>
      </c>
      <c r="G8" s="7">
        <v>265140449</v>
      </c>
      <c r="H8" s="7">
        <v>26553320</v>
      </c>
      <c r="I8" s="7">
        <v>27505788</v>
      </c>
      <c r="K8" s="36"/>
      <c r="L8" s="38"/>
      <c r="M8" s="38"/>
      <c r="O8" s="25">
        <v>96033000</v>
      </c>
    </row>
    <row r="9" spans="2:15" ht="14.85" customHeight="1" x14ac:dyDescent="0.3">
      <c r="B9" s="4" t="s">
        <v>8</v>
      </c>
      <c r="C9" s="7">
        <v>28500000</v>
      </c>
      <c r="D9" s="7">
        <v>63155000</v>
      </c>
      <c r="E9" s="7">
        <v>77288000</v>
      </c>
      <c r="F9" s="7">
        <v>93293000</v>
      </c>
      <c r="G9" s="7">
        <v>116093000</v>
      </c>
      <c r="H9" s="7">
        <v>251013000</v>
      </c>
      <c r="I9" s="25">
        <v>96033000</v>
      </c>
      <c r="K9" s="36"/>
      <c r="L9" s="38"/>
      <c r="M9" s="38"/>
      <c r="O9" s="25">
        <v>71031431.489999995</v>
      </c>
    </row>
    <row r="10" spans="2:15" ht="14.85" customHeight="1" x14ac:dyDescent="0.3">
      <c r="B10" s="4" t="s">
        <v>9</v>
      </c>
      <c r="C10" s="8"/>
      <c r="D10" s="8"/>
      <c r="E10" s="8"/>
      <c r="F10" s="7">
        <v>127496805</v>
      </c>
      <c r="G10" s="7">
        <v>441207110.42000002</v>
      </c>
      <c r="H10" s="7">
        <v>97468595</v>
      </c>
      <c r="I10" s="25">
        <v>71031431.489999995</v>
      </c>
      <c r="K10" s="36"/>
      <c r="L10" s="38"/>
      <c r="M10" s="38"/>
      <c r="O10" s="25">
        <v>90858702.920000002</v>
      </c>
    </row>
    <row r="11" spans="2:15" ht="14.85" customHeight="1" x14ac:dyDescent="0.3">
      <c r="B11" s="4" t="s">
        <v>48</v>
      </c>
      <c r="C11" s="8"/>
      <c r="D11" s="8"/>
      <c r="E11" s="8"/>
      <c r="F11" s="7"/>
      <c r="G11" s="7"/>
      <c r="H11" s="7">
        <v>37132823</v>
      </c>
      <c r="I11" s="25">
        <v>90858702.920000002</v>
      </c>
      <c r="K11" s="36"/>
      <c r="L11" s="38"/>
      <c r="M11" s="38"/>
      <c r="O11" s="25">
        <v>600000000</v>
      </c>
    </row>
    <row r="12" spans="2:15" ht="14.85" customHeight="1" x14ac:dyDescent="0.3">
      <c r="B12" s="4" t="s">
        <v>10</v>
      </c>
      <c r="C12" s="8"/>
      <c r="D12" s="8"/>
      <c r="E12" s="8"/>
      <c r="F12" s="7">
        <v>500000000</v>
      </c>
      <c r="G12" s="7">
        <v>500000000</v>
      </c>
      <c r="H12" s="7">
        <v>50000000</v>
      </c>
      <c r="I12" s="7">
        <v>50000000</v>
      </c>
      <c r="K12" s="36"/>
      <c r="L12" s="38"/>
      <c r="M12" s="38"/>
      <c r="O12" s="25">
        <v>50000000</v>
      </c>
    </row>
    <row r="13" spans="2:15" ht="14.85" customHeight="1" x14ac:dyDescent="0.3">
      <c r="B13" s="4" t="s">
        <v>11</v>
      </c>
      <c r="C13" s="8"/>
      <c r="D13" s="8"/>
      <c r="E13" s="8"/>
      <c r="F13" s="7">
        <v>100000000</v>
      </c>
      <c r="G13" s="7">
        <v>100000000</v>
      </c>
      <c r="H13" s="7">
        <v>100000000</v>
      </c>
      <c r="I13" s="7">
        <v>0</v>
      </c>
      <c r="K13" s="36"/>
      <c r="L13" s="38"/>
      <c r="M13" s="38"/>
      <c r="O13" s="26"/>
    </row>
    <row r="14" spans="2:15" ht="14.85" customHeight="1" x14ac:dyDescent="0.3">
      <c r="B14" s="4" t="s">
        <v>49</v>
      </c>
      <c r="C14" s="8"/>
      <c r="D14" s="8"/>
      <c r="E14" s="8"/>
      <c r="F14" s="7"/>
      <c r="G14" s="7"/>
      <c r="H14" s="7">
        <v>1000000000</v>
      </c>
      <c r="I14" s="7">
        <v>1200000000</v>
      </c>
      <c r="K14" s="36"/>
      <c r="L14" s="38"/>
      <c r="M14" s="38"/>
      <c r="O14" s="25">
        <v>1200000000</v>
      </c>
    </row>
    <row r="15" spans="2:15" ht="14.85" customHeight="1" x14ac:dyDescent="0.3">
      <c r="B15" s="4" t="s">
        <v>69</v>
      </c>
      <c r="C15" s="8"/>
      <c r="D15" s="8"/>
      <c r="E15" s="8"/>
      <c r="F15" s="7"/>
      <c r="G15" s="7"/>
      <c r="H15" s="7">
        <v>50000000</v>
      </c>
      <c r="I15" s="7">
        <v>51000000</v>
      </c>
      <c r="K15" s="36"/>
      <c r="L15" s="38"/>
      <c r="M15" s="38"/>
      <c r="O15" s="25">
        <v>51000000</v>
      </c>
    </row>
    <row r="16" spans="2:15" ht="14.85" customHeight="1" x14ac:dyDescent="0.3">
      <c r="B16" s="4" t="s">
        <v>70</v>
      </c>
      <c r="C16" s="8"/>
      <c r="D16" s="8"/>
      <c r="E16" s="8"/>
      <c r="F16" s="7"/>
      <c r="G16" s="7"/>
      <c r="H16" s="7"/>
      <c r="I16" s="7">
        <v>250000000</v>
      </c>
      <c r="K16" s="36"/>
      <c r="L16" s="38"/>
      <c r="M16" s="38"/>
      <c r="O16" s="25">
        <v>250000000</v>
      </c>
    </row>
    <row r="17" spans="2:15" ht="14.85" customHeight="1" x14ac:dyDescent="0.3">
      <c r="B17" s="4"/>
      <c r="C17" s="8"/>
      <c r="D17" s="8"/>
      <c r="E17" s="8"/>
      <c r="F17" s="7"/>
      <c r="G17" s="7"/>
      <c r="H17" s="7"/>
      <c r="I17" s="7"/>
      <c r="K17" s="14"/>
      <c r="L17" s="38"/>
      <c r="M17" s="38"/>
      <c r="O17" s="27">
        <f t="shared" ref="O17" si="0">SUM(O5:O16)</f>
        <v>2479499883.9400001</v>
      </c>
    </row>
    <row r="18" spans="2:15" s="31" customFormat="1" ht="14.85" customHeight="1" x14ac:dyDescent="0.3">
      <c r="B18" s="2" t="s">
        <v>12</v>
      </c>
      <c r="C18" s="9">
        <f>SUM(C6:C13)</f>
        <v>240097764</v>
      </c>
      <c r="D18" s="9">
        <f>SUM(D6:D13)</f>
        <v>674527000</v>
      </c>
      <c r="E18" s="9">
        <f>SUM(E6:E13)</f>
        <v>1241733494</v>
      </c>
      <c r="F18" s="9">
        <f>SUM(F6:F13)</f>
        <v>1832577947</v>
      </c>
      <c r="G18" s="9">
        <f>SUM(G6:G13)</f>
        <v>2254053402.4200001</v>
      </c>
      <c r="H18" s="9">
        <f>SUM(H5:H16)</f>
        <v>2350230630</v>
      </c>
      <c r="I18" s="9">
        <f>SUM(I5:I16)</f>
        <v>2479499884.4099998</v>
      </c>
      <c r="K18" s="39"/>
      <c r="L18" s="40"/>
      <c r="M18" s="40"/>
      <c r="O18" s="26"/>
    </row>
    <row r="19" spans="2:15" ht="14.85" customHeight="1" x14ac:dyDescent="0.3">
      <c r="B19" s="1"/>
      <c r="C19" s="8"/>
      <c r="D19" s="8"/>
      <c r="E19" s="8"/>
      <c r="F19" s="8"/>
      <c r="G19" s="8"/>
      <c r="H19" s="8"/>
      <c r="I19" s="8"/>
      <c r="K19" s="41"/>
      <c r="L19" s="38"/>
      <c r="M19" s="38"/>
      <c r="O19" s="26"/>
    </row>
    <row r="20" spans="2:15" ht="14.85" customHeight="1" x14ac:dyDescent="0.3">
      <c r="B20" s="3" t="s">
        <v>13</v>
      </c>
      <c r="C20" s="8"/>
      <c r="D20" s="8"/>
      <c r="E20" s="8"/>
      <c r="F20" s="8"/>
      <c r="G20" s="8"/>
      <c r="H20" s="8"/>
      <c r="I20" s="8"/>
      <c r="K20" s="36"/>
      <c r="L20" s="38"/>
      <c r="M20" s="38"/>
      <c r="O20" s="24">
        <v>14772000</v>
      </c>
    </row>
    <row r="21" spans="2:15" ht="14.85" customHeight="1" x14ac:dyDescent="0.3">
      <c r="B21" s="4" t="s">
        <v>14</v>
      </c>
      <c r="C21" s="8"/>
      <c r="D21" s="8"/>
      <c r="E21" s="8"/>
      <c r="F21" s="8"/>
      <c r="G21" s="8"/>
      <c r="H21" s="8"/>
      <c r="I21" s="11">
        <v>14772000</v>
      </c>
      <c r="K21" s="14"/>
      <c r="L21" s="38"/>
      <c r="M21" s="38"/>
      <c r="O21" s="28">
        <f t="shared" ref="O21" si="1">O20</f>
        <v>14772000</v>
      </c>
    </row>
    <row r="22" spans="2:15" ht="14.85" customHeight="1" x14ac:dyDescent="0.3">
      <c r="B22" s="2" t="s">
        <v>15</v>
      </c>
      <c r="C22" s="9">
        <f>C18</f>
        <v>240097764</v>
      </c>
      <c r="D22" s="9">
        <f t="shared" ref="D22:G22" si="2">D18</f>
        <v>674527000</v>
      </c>
      <c r="E22" s="9">
        <f t="shared" si="2"/>
        <v>1241733494</v>
      </c>
      <c r="F22" s="9">
        <f t="shared" si="2"/>
        <v>1832577947</v>
      </c>
      <c r="G22" s="9">
        <f t="shared" si="2"/>
        <v>2254053402.4200001</v>
      </c>
      <c r="H22" s="9">
        <f>H18+H21</f>
        <v>2350230630</v>
      </c>
      <c r="I22" s="9">
        <f>I18+I21</f>
        <v>2494271884.4099998</v>
      </c>
      <c r="J22" s="19"/>
      <c r="K22" s="14"/>
      <c r="L22" s="38"/>
      <c r="M22" s="38"/>
      <c r="O22" s="27">
        <f t="shared" ref="O22" si="3">O17+O21</f>
        <v>2494271883.9400001</v>
      </c>
    </row>
    <row r="23" spans="2:15" ht="14.85" customHeight="1" x14ac:dyDescent="0.3">
      <c r="B23" s="1"/>
      <c r="C23" s="8"/>
      <c r="D23" s="8"/>
      <c r="E23" s="8"/>
      <c r="F23" s="8"/>
      <c r="G23" s="8"/>
      <c r="H23" s="8"/>
      <c r="I23" s="8"/>
      <c r="K23" s="42"/>
      <c r="L23" s="38"/>
      <c r="M23" s="38"/>
      <c r="O23" s="26"/>
    </row>
    <row r="24" spans="2:15" ht="14.85" customHeight="1" x14ac:dyDescent="0.3">
      <c r="B24" s="1"/>
      <c r="C24" s="8"/>
      <c r="D24" s="8"/>
      <c r="E24" s="8"/>
      <c r="F24" s="8"/>
      <c r="G24" s="8"/>
      <c r="H24" s="8"/>
      <c r="I24" s="8"/>
      <c r="K24" s="41"/>
      <c r="L24" s="38"/>
      <c r="M24" s="38"/>
      <c r="O24" s="26"/>
    </row>
    <row r="25" spans="2:15" ht="14.85" customHeight="1" x14ac:dyDescent="0.3">
      <c r="B25" s="3" t="s">
        <v>16</v>
      </c>
      <c r="C25" s="8"/>
      <c r="D25" s="8"/>
      <c r="E25" s="8"/>
      <c r="F25" s="8"/>
      <c r="G25" s="8"/>
      <c r="H25" s="8"/>
      <c r="I25" s="8"/>
      <c r="K25" s="36"/>
      <c r="L25" s="38"/>
      <c r="M25" s="38"/>
      <c r="O25" s="29">
        <v>231778600</v>
      </c>
    </row>
    <row r="26" spans="2:15" ht="14.85" customHeight="1" x14ac:dyDescent="0.3">
      <c r="B26" s="4" t="s">
        <v>17</v>
      </c>
      <c r="C26" s="7">
        <v>231778600</v>
      </c>
      <c r="D26" s="7">
        <v>231778600</v>
      </c>
      <c r="E26" s="7">
        <v>231778600</v>
      </c>
      <c r="F26" s="7">
        <v>231778600</v>
      </c>
      <c r="G26" s="7">
        <v>231778600</v>
      </c>
      <c r="H26" s="7">
        <v>231778600</v>
      </c>
      <c r="I26" s="7">
        <v>231778600</v>
      </c>
      <c r="K26" s="36"/>
      <c r="L26" s="38"/>
      <c r="M26" s="38"/>
      <c r="O26" s="29">
        <v>428815038</v>
      </c>
    </row>
    <row r="27" spans="2:15" ht="14.85" customHeight="1" x14ac:dyDescent="0.3">
      <c r="B27" s="4" t="s">
        <v>18</v>
      </c>
      <c r="C27" s="8"/>
      <c r="D27" s="7">
        <v>428815038</v>
      </c>
      <c r="E27" s="7">
        <v>428815038</v>
      </c>
      <c r="F27" s="7">
        <v>428815038</v>
      </c>
      <c r="G27" s="7">
        <v>428815038</v>
      </c>
      <c r="H27" s="7">
        <v>428815038</v>
      </c>
      <c r="I27" s="7">
        <v>428815038</v>
      </c>
      <c r="K27" s="36"/>
      <c r="L27" s="38"/>
      <c r="M27" s="38"/>
      <c r="O27" s="30">
        <v>545653259</v>
      </c>
    </row>
    <row r="28" spans="2:15" ht="14.85" customHeight="1" x14ac:dyDescent="0.3">
      <c r="B28" s="4" t="s">
        <v>19</v>
      </c>
      <c r="C28" s="8"/>
      <c r="D28" s="8"/>
      <c r="E28" s="7">
        <v>533198259</v>
      </c>
      <c r="F28" s="7">
        <v>545653259</v>
      </c>
      <c r="G28" s="7">
        <v>545653259</v>
      </c>
      <c r="H28" s="7">
        <v>545653259</v>
      </c>
      <c r="I28" s="7">
        <v>545653259</v>
      </c>
      <c r="K28" s="36"/>
      <c r="L28" s="38"/>
      <c r="M28" s="38"/>
      <c r="O28" s="30">
        <v>543158187</v>
      </c>
    </row>
    <row r="29" spans="2:15" ht="14.85" customHeight="1" x14ac:dyDescent="0.3">
      <c r="B29" s="4" t="s">
        <v>20</v>
      </c>
      <c r="C29" s="8"/>
      <c r="D29" s="8"/>
      <c r="E29" s="8"/>
      <c r="F29" s="7">
        <v>543158187</v>
      </c>
      <c r="G29" s="7">
        <v>543158187</v>
      </c>
      <c r="H29" s="7">
        <v>543158187</v>
      </c>
      <c r="I29" s="7">
        <v>543158187</v>
      </c>
      <c r="K29" s="36"/>
      <c r="L29" s="38"/>
      <c r="M29" s="38"/>
      <c r="O29" s="30">
        <v>391328479</v>
      </c>
    </row>
    <row r="30" spans="2:15" ht="14.85" customHeight="1" x14ac:dyDescent="0.3">
      <c r="B30" s="4" t="s">
        <v>21</v>
      </c>
      <c r="C30" s="8"/>
      <c r="D30" s="8"/>
      <c r="E30" s="8"/>
      <c r="F30" s="8"/>
      <c r="G30" s="7">
        <v>391328479</v>
      </c>
      <c r="H30" s="7">
        <v>391328479</v>
      </c>
      <c r="I30" s="7">
        <v>391328479</v>
      </c>
      <c r="K30" s="36"/>
      <c r="L30" s="38"/>
      <c r="M30" s="38"/>
      <c r="O30" s="30">
        <v>117159817</v>
      </c>
    </row>
    <row r="31" spans="2:15" ht="14.85" customHeight="1" x14ac:dyDescent="0.3">
      <c r="B31" s="4" t="s">
        <v>50</v>
      </c>
      <c r="C31" s="8"/>
      <c r="D31" s="8"/>
      <c r="E31" s="8"/>
      <c r="F31" s="8"/>
      <c r="G31" s="7"/>
      <c r="H31" s="7">
        <v>117159817</v>
      </c>
      <c r="I31" s="7">
        <v>117159817</v>
      </c>
      <c r="K31" s="36"/>
      <c r="L31" s="38"/>
      <c r="M31" s="38"/>
      <c r="O31" s="24">
        <v>66413260.119999997</v>
      </c>
    </row>
    <row r="32" spans="2:15" ht="14.85" customHeight="1" x14ac:dyDescent="0.3">
      <c r="B32" s="4" t="s">
        <v>60</v>
      </c>
      <c r="C32" s="8"/>
      <c r="D32" s="8"/>
      <c r="E32" s="8"/>
      <c r="F32" s="8"/>
      <c r="G32" s="7"/>
      <c r="H32" s="7"/>
      <c r="I32" s="7">
        <v>99003937</v>
      </c>
      <c r="K32" s="36"/>
      <c r="L32" s="38"/>
      <c r="M32" s="38"/>
      <c r="O32" s="24">
        <v>99003937</v>
      </c>
    </row>
    <row r="33" spans="2:15" ht="14.85" customHeight="1" x14ac:dyDescent="0.3">
      <c r="B33" s="4" t="s">
        <v>61</v>
      </c>
      <c r="C33" s="8"/>
      <c r="D33" s="8"/>
      <c r="E33" s="8"/>
      <c r="F33" s="8"/>
      <c r="G33" s="7"/>
      <c r="H33" s="7"/>
      <c r="I33" s="7">
        <v>66413260</v>
      </c>
      <c r="K33" s="14"/>
      <c r="L33" s="38"/>
      <c r="M33" s="38"/>
      <c r="O33" s="27">
        <f t="shared" ref="O33" si="4">SUM(O25:O32)</f>
        <v>2423310577.1199999</v>
      </c>
    </row>
    <row r="34" spans="2:15" ht="14.85" customHeight="1" x14ac:dyDescent="0.3">
      <c r="B34" s="2" t="s">
        <v>22</v>
      </c>
      <c r="C34" s="9">
        <f>SUM(C26:C30)</f>
        <v>231778600</v>
      </c>
      <c r="D34" s="9">
        <f t="shared" ref="D34:G34" si="5">SUM(D26:D30)</f>
        <v>660593638</v>
      </c>
      <c r="E34" s="9">
        <f t="shared" si="5"/>
        <v>1193791897</v>
      </c>
      <c r="F34" s="9">
        <f t="shared" si="5"/>
        <v>1749405084</v>
      </c>
      <c r="G34" s="9">
        <f t="shared" si="5"/>
        <v>2140733563</v>
      </c>
      <c r="H34" s="9">
        <f>SUM(H26:H33)</f>
        <v>2257893380</v>
      </c>
      <c r="I34" s="9">
        <f>SUM(I26:I33)</f>
        <v>2423310577</v>
      </c>
      <c r="K34" s="42"/>
      <c r="L34" s="38"/>
      <c r="M34" s="38"/>
      <c r="O34" s="26"/>
    </row>
    <row r="35" spans="2:15" ht="14.85" customHeight="1" x14ac:dyDescent="0.3">
      <c r="B35" s="1"/>
      <c r="C35" s="8"/>
      <c r="D35" s="8"/>
      <c r="E35" s="8"/>
      <c r="F35" s="8"/>
      <c r="G35" s="8"/>
      <c r="H35" s="8"/>
      <c r="I35" s="8"/>
      <c r="K35" s="43"/>
      <c r="L35" s="38"/>
      <c r="M35" s="38"/>
      <c r="O35" s="26"/>
    </row>
    <row r="36" spans="2:15" ht="14.85" customHeight="1" x14ac:dyDescent="0.3">
      <c r="B36" s="3" t="s">
        <v>23</v>
      </c>
      <c r="C36" s="8"/>
      <c r="D36" s="8"/>
      <c r="E36" s="8"/>
      <c r="F36" s="8"/>
      <c r="G36" s="8"/>
      <c r="H36" s="8"/>
      <c r="I36" s="8"/>
      <c r="K36" s="36"/>
      <c r="L36" s="38"/>
      <c r="M36" s="38"/>
      <c r="O36" s="26"/>
    </row>
    <row r="37" spans="2:15" ht="14.85" customHeight="1" x14ac:dyDescent="0.3">
      <c r="B37" s="4" t="s">
        <v>24</v>
      </c>
      <c r="C37" s="7">
        <v>8319164</v>
      </c>
      <c r="D37" s="7">
        <v>8319164</v>
      </c>
      <c r="E37" s="7">
        <v>8319164</v>
      </c>
      <c r="F37" s="7">
        <v>8319164</v>
      </c>
      <c r="G37" s="7">
        <v>8319164</v>
      </c>
      <c r="H37" s="7">
        <v>8319164</v>
      </c>
      <c r="I37" s="7">
        <v>8319164</v>
      </c>
      <c r="K37" s="36"/>
      <c r="L37" s="38"/>
      <c r="M37" s="38"/>
      <c r="O37" s="26"/>
    </row>
    <row r="38" spans="2:15" ht="14.85" customHeight="1" x14ac:dyDescent="0.3">
      <c r="B38" s="4" t="s">
        <v>25</v>
      </c>
      <c r="C38" s="8"/>
      <c r="D38" s="7">
        <v>5614198</v>
      </c>
      <c r="E38" s="7">
        <v>5614198</v>
      </c>
      <c r="F38" s="7">
        <v>5614198</v>
      </c>
      <c r="G38" s="7">
        <v>5614198</v>
      </c>
      <c r="H38" s="7">
        <v>5614198</v>
      </c>
      <c r="I38" s="7">
        <v>5614198</v>
      </c>
      <c r="K38" s="36"/>
      <c r="L38" s="38"/>
      <c r="M38" s="38"/>
      <c r="O38" s="26"/>
    </row>
    <row r="39" spans="2:15" ht="14.85" customHeight="1" x14ac:dyDescent="0.3">
      <c r="B39" s="4" t="s">
        <v>26</v>
      </c>
      <c r="C39" s="8"/>
      <c r="D39" s="8"/>
      <c r="E39" s="7">
        <v>34008235</v>
      </c>
      <c r="F39" s="7">
        <v>34008235</v>
      </c>
      <c r="G39" s="7">
        <v>34008235</v>
      </c>
      <c r="H39" s="7">
        <v>34008235</v>
      </c>
      <c r="I39" s="7">
        <v>34008235</v>
      </c>
      <c r="K39" s="36"/>
      <c r="L39" s="38"/>
      <c r="M39" s="38"/>
      <c r="O39" s="26"/>
    </row>
    <row r="40" spans="2:15" ht="14.85" customHeight="1" x14ac:dyDescent="0.3">
      <c r="B40" s="4" t="s">
        <v>27</v>
      </c>
      <c r="C40" s="8"/>
      <c r="D40" s="8"/>
      <c r="E40" s="8"/>
      <c r="F40" s="7">
        <v>35231266</v>
      </c>
      <c r="G40" s="7">
        <v>35231266</v>
      </c>
      <c r="H40" s="7">
        <v>35231266</v>
      </c>
      <c r="I40" s="7">
        <v>35231266</v>
      </c>
      <c r="K40" s="36"/>
      <c r="L40" s="38"/>
      <c r="M40" s="38"/>
      <c r="O40" s="26"/>
    </row>
    <row r="41" spans="2:15" ht="14.85" customHeight="1" x14ac:dyDescent="0.3">
      <c r="B41" s="4" t="s">
        <v>28</v>
      </c>
      <c r="C41" s="8"/>
      <c r="D41" s="8"/>
      <c r="E41" s="8"/>
      <c r="F41" s="8"/>
      <c r="G41" s="7">
        <f>29894436.48+252539</f>
        <v>30146975.48</v>
      </c>
      <c r="H41" s="7">
        <f>29894436.48+252539</f>
        <v>30146975.48</v>
      </c>
      <c r="I41" s="7">
        <f>29894436.48+252539</f>
        <v>30146975.48</v>
      </c>
      <c r="K41" s="36"/>
      <c r="L41" s="38"/>
      <c r="M41" s="38"/>
      <c r="O41" s="26"/>
    </row>
    <row r="42" spans="2:15" ht="14.85" customHeight="1" x14ac:dyDescent="0.3">
      <c r="B42" s="4" t="s">
        <v>62</v>
      </c>
      <c r="C42" s="8"/>
      <c r="D42" s="8"/>
      <c r="E42" s="8"/>
      <c r="F42" s="8"/>
      <c r="G42" s="7"/>
      <c r="H42" s="7">
        <v>-20982588</v>
      </c>
      <c r="I42" s="7">
        <v>-20982588</v>
      </c>
      <c r="K42" s="36"/>
      <c r="L42" s="38"/>
      <c r="M42" s="38"/>
      <c r="O42" s="24">
        <v>92337251.010000005</v>
      </c>
    </row>
    <row r="43" spans="2:15" ht="14.85" customHeight="1" x14ac:dyDescent="0.3">
      <c r="B43" s="4" t="s">
        <v>71</v>
      </c>
      <c r="C43" s="8"/>
      <c r="D43" s="8"/>
      <c r="E43" s="8"/>
      <c r="F43" s="8"/>
      <c r="G43" s="7"/>
      <c r="H43" s="7"/>
      <c r="I43" s="24">
        <v>-21375944.280000001</v>
      </c>
      <c r="K43" s="36"/>
      <c r="L43" s="38"/>
      <c r="M43" s="38"/>
      <c r="O43" s="24">
        <v>-21375944.280000001</v>
      </c>
    </row>
    <row r="44" spans="2:15" ht="14.85" customHeight="1" x14ac:dyDescent="0.3">
      <c r="B44" s="4" t="s">
        <v>51</v>
      </c>
      <c r="C44" s="8"/>
      <c r="D44" s="8"/>
      <c r="E44" s="8"/>
      <c r="F44" s="8"/>
      <c r="G44" s="7"/>
      <c r="H44" s="7"/>
      <c r="I44" s="7"/>
      <c r="K44" s="36"/>
      <c r="L44" s="38"/>
      <c r="M44" s="38"/>
      <c r="O44" s="27">
        <f t="shared" ref="O44" si="6">SUM(O36:O43)</f>
        <v>70961306.730000004</v>
      </c>
    </row>
    <row r="45" spans="2:15" ht="14.85" customHeight="1" x14ac:dyDescent="0.3">
      <c r="B45" s="2" t="s">
        <v>29</v>
      </c>
      <c r="C45" s="9">
        <f>SUM(C37:C41)</f>
        <v>8319164</v>
      </c>
      <c r="D45" s="9">
        <f t="shared" ref="D45:G45" si="7">SUM(D37:D41)</f>
        <v>13933362</v>
      </c>
      <c r="E45" s="9">
        <f t="shared" si="7"/>
        <v>47941597</v>
      </c>
      <c r="F45" s="9">
        <f t="shared" si="7"/>
        <v>83172863</v>
      </c>
      <c r="G45" s="9">
        <f t="shared" si="7"/>
        <v>113319838.48</v>
      </c>
      <c r="H45" s="9">
        <f>SUM(H37:H44)</f>
        <v>92337250.480000004</v>
      </c>
      <c r="I45" s="27">
        <v>70961307</v>
      </c>
      <c r="K45" s="14"/>
      <c r="L45" s="38"/>
      <c r="M45" s="38"/>
      <c r="O45" s="27">
        <f t="shared" ref="O45" si="8">O33+O44</f>
        <v>2494271883.8499999</v>
      </c>
    </row>
    <row r="46" spans="2:15" ht="14.85" customHeight="1" x14ac:dyDescent="0.3">
      <c r="B46" s="2" t="s">
        <v>30</v>
      </c>
      <c r="C46" s="9">
        <f>C34+C45</f>
        <v>240097764</v>
      </c>
      <c r="D46" s="9">
        <f t="shared" ref="D46:G46" si="9">D34+D45</f>
        <v>674527000</v>
      </c>
      <c r="E46" s="9">
        <f t="shared" si="9"/>
        <v>1241733494</v>
      </c>
      <c r="F46" s="9">
        <f t="shared" si="9"/>
        <v>1832577947</v>
      </c>
      <c r="G46" s="9">
        <f t="shared" si="9"/>
        <v>2254053401.48</v>
      </c>
      <c r="H46" s="9">
        <f>H34+H45</f>
        <v>2350230630.48</v>
      </c>
      <c r="I46" s="9">
        <f t="shared" ref="I46" si="10">I34+I45</f>
        <v>2494271884</v>
      </c>
      <c r="K46" s="14"/>
      <c r="L46" s="38"/>
      <c r="M46" s="38"/>
      <c r="O46" s="27">
        <f t="shared" ref="O46" si="11">O33+O45</f>
        <v>4917582460.9699993</v>
      </c>
    </row>
    <row r="47" spans="2:15" ht="14.85" customHeight="1" x14ac:dyDescent="0.3">
      <c r="B47" s="14"/>
      <c r="C47" s="15"/>
      <c r="D47" s="15"/>
      <c r="E47" s="15"/>
      <c r="F47" s="15"/>
      <c r="G47" s="15"/>
      <c r="H47" s="15"/>
      <c r="I47" s="15"/>
      <c r="K47" s="38"/>
      <c r="L47" s="38"/>
      <c r="M47" s="38"/>
    </row>
    <row r="48" spans="2:15" ht="25.5" customHeight="1" x14ac:dyDescent="0.3">
      <c r="B48" s="22" t="s">
        <v>55</v>
      </c>
      <c r="C48" s="22"/>
      <c r="D48" s="22"/>
      <c r="E48" s="22"/>
      <c r="F48" s="22"/>
      <c r="G48" s="22"/>
      <c r="H48" s="22"/>
      <c r="K48" s="38"/>
      <c r="L48" s="38"/>
      <c r="M48" s="38"/>
    </row>
    <row r="49" spans="2:13" ht="27.9" customHeight="1" x14ac:dyDescent="0.3">
      <c r="B49" s="1"/>
      <c r="C49" s="12" t="s">
        <v>31</v>
      </c>
      <c r="D49" s="12" t="s">
        <v>32</v>
      </c>
      <c r="E49" s="12" t="s">
        <v>33</v>
      </c>
      <c r="F49" s="12" t="s">
        <v>34</v>
      </c>
      <c r="G49" s="12" t="s">
        <v>47</v>
      </c>
      <c r="H49" s="13" t="s">
        <v>57</v>
      </c>
      <c r="I49" s="13" t="s">
        <v>63</v>
      </c>
      <c r="K49" s="38"/>
      <c r="L49" s="38"/>
      <c r="M49" s="38"/>
    </row>
    <row r="50" spans="2:13" ht="14.85" customHeight="1" x14ac:dyDescent="0.3">
      <c r="B50" s="5" t="s">
        <v>35</v>
      </c>
      <c r="C50" s="1"/>
      <c r="D50" s="1"/>
      <c r="E50" s="1"/>
      <c r="F50" s="1"/>
      <c r="G50" s="1"/>
      <c r="H50" s="1"/>
      <c r="I50" s="1"/>
      <c r="K50" s="38"/>
      <c r="L50" s="38"/>
      <c r="M50" s="38"/>
    </row>
    <row r="51" spans="2:13" ht="14.25" customHeight="1" x14ac:dyDescent="0.3">
      <c r="B51" s="4" t="s">
        <v>36</v>
      </c>
      <c r="C51" s="7">
        <v>8319164</v>
      </c>
      <c r="D51" s="7">
        <v>10960331</v>
      </c>
      <c r="E51" s="7">
        <v>44008235</v>
      </c>
      <c r="F51" s="7">
        <v>36836958</v>
      </c>
      <c r="G51" s="7">
        <v>53434583</v>
      </c>
      <c r="H51" s="7">
        <v>70370202</v>
      </c>
      <c r="I51" s="7">
        <v>99801430</v>
      </c>
      <c r="K51" s="36"/>
      <c r="L51" s="44"/>
      <c r="M51" s="38"/>
    </row>
    <row r="52" spans="2:13" ht="14.25" customHeight="1" x14ac:dyDescent="0.3">
      <c r="B52" s="4" t="s">
        <v>52</v>
      </c>
      <c r="C52" s="9"/>
      <c r="D52" s="9"/>
      <c r="E52" s="9"/>
      <c r="F52" s="9"/>
      <c r="G52" s="9"/>
      <c r="H52" s="7">
        <v>30000000</v>
      </c>
      <c r="I52" s="7">
        <v>5000</v>
      </c>
      <c r="K52" s="36"/>
      <c r="L52" s="44"/>
      <c r="M52" s="38"/>
    </row>
    <row r="53" spans="2:13" ht="14.25" customHeight="1" x14ac:dyDescent="0.3">
      <c r="B53" s="4" t="s">
        <v>53</v>
      </c>
      <c r="C53" s="9">
        <f t="shared" ref="C53:G53" si="12">SUM(C51:C52)</f>
        <v>8319164</v>
      </c>
      <c r="D53" s="9">
        <f t="shared" si="12"/>
        <v>10960331</v>
      </c>
      <c r="E53" s="9">
        <f t="shared" si="12"/>
        <v>44008235</v>
      </c>
      <c r="F53" s="9">
        <f t="shared" si="12"/>
        <v>36836958</v>
      </c>
      <c r="G53" s="9">
        <f t="shared" si="12"/>
        <v>53434583</v>
      </c>
      <c r="H53" s="9">
        <f>SUM(H51:H52)</f>
        <v>100370202</v>
      </c>
      <c r="I53" s="9">
        <f>SUM(I51:I52)</f>
        <v>99806430</v>
      </c>
      <c r="K53" s="36"/>
      <c r="L53" s="32"/>
      <c r="M53" s="38"/>
    </row>
    <row r="54" spans="2:13" ht="14.25" customHeight="1" x14ac:dyDescent="0.3">
      <c r="B54" s="1"/>
      <c r="C54" s="8"/>
      <c r="D54" s="8"/>
      <c r="E54" s="8"/>
      <c r="F54" s="8"/>
      <c r="G54" s="8"/>
      <c r="H54" s="8"/>
      <c r="I54" s="8"/>
      <c r="K54" s="42"/>
      <c r="L54" s="44"/>
      <c r="M54" s="38"/>
    </row>
    <row r="55" spans="2:13" ht="14.25" customHeight="1" x14ac:dyDescent="0.3">
      <c r="B55" s="2" t="s">
        <v>37</v>
      </c>
      <c r="C55" s="8"/>
      <c r="D55" s="8"/>
      <c r="E55" s="8"/>
      <c r="F55" s="8"/>
      <c r="G55" s="8"/>
      <c r="H55" s="8"/>
      <c r="I55" s="8"/>
      <c r="K55" s="14"/>
      <c r="L55" s="44"/>
      <c r="M55" s="38"/>
    </row>
    <row r="56" spans="2:13" ht="14.25" customHeight="1" x14ac:dyDescent="0.3">
      <c r="B56" s="4" t="s">
        <v>72</v>
      </c>
      <c r="C56" s="8"/>
      <c r="D56" s="10">
        <v>646133</v>
      </c>
      <c r="E56" s="8"/>
      <c r="F56" s="7">
        <v>1605692</v>
      </c>
      <c r="G56" s="7">
        <f>9330146.52-252539</f>
        <v>9077607.5199999996</v>
      </c>
      <c r="H56" s="7">
        <v>9381244</v>
      </c>
      <c r="I56" s="33">
        <v>8780613</v>
      </c>
      <c r="K56" s="36"/>
      <c r="L56" s="44"/>
      <c r="M56" s="38"/>
    </row>
    <row r="57" spans="2:13" ht="14.25" customHeight="1" x14ac:dyDescent="0.3">
      <c r="B57" s="4" t="s">
        <v>38</v>
      </c>
      <c r="C57" s="8"/>
      <c r="D57" s="7">
        <v>3600000</v>
      </c>
      <c r="E57" s="8"/>
      <c r="F57" s="8"/>
      <c r="G57" s="8"/>
      <c r="H57" s="8"/>
      <c r="I57" s="34">
        <v>4763500</v>
      </c>
      <c r="K57" s="36"/>
      <c r="L57" s="44"/>
      <c r="M57" s="38"/>
    </row>
    <row r="58" spans="2:13" ht="14.25" customHeight="1" x14ac:dyDescent="0.3">
      <c r="B58" s="4" t="s">
        <v>39</v>
      </c>
      <c r="C58" s="8"/>
      <c r="D58" s="10">
        <v>100000</v>
      </c>
      <c r="E58" s="8"/>
      <c r="F58" s="8"/>
      <c r="G58" s="8"/>
      <c r="H58" s="11">
        <v>4620000</v>
      </c>
      <c r="I58" s="34">
        <v>3065000</v>
      </c>
      <c r="K58" s="36"/>
      <c r="L58" s="44"/>
      <c r="M58" s="38"/>
    </row>
    <row r="59" spans="2:13" ht="14.25" customHeight="1" x14ac:dyDescent="0.3">
      <c r="B59" s="4" t="s">
        <v>54</v>
      </c>
      <c r="C59" s="8"/>
      <c r="D59" s="10"/>
      <c r="E59" s="8"/>
      <c r="F59" s="8"/>
      <c r="G59" s="8"/>
      <c r="H59" s="11">
        <v>101546</v>
      </c>
      <c r="I59" s="34">
        <v>6259196</v>
      </c>
      <c r="K59" s="36"/>
      <c r="L59" s="44"/>
      <c r="M59" s="38"/>
    </row>
    <row r="60" spans="2:13" ht="14.25" customHeight="1" x14ac:dyDescent="0.3">
      <c r="B60" s="4" t="s">
        <v>40</v>
      </c>
      <c r="C60" s="8"/>
      <c r="D60" s="7">
        <v>1000000</v>
      </c>
      <c r="E60" s="8"/>
      <c r="F60" s="8"/>
      <c r="G60" s="8"/>
      <c r="H60" s="8"/>
      <c r="I60" s="34"/>
      <c r="K60" s="36"/>
      <c r="L60" s="44"/>
      <c r="M60" s="38"/>
    </row>
    <row r="61" spans="2:13" ht="14.25" customHeight="1" x14ac:dyDescent="0.3">
      <c r="B61" s="4" t="s">
        <v>41</v>
      </c>
      <c r="C61" s="8"/>
      <c r="D61" s="8"/>
      <c r="E61" s="7">
        <v>10000000</v>
      </c>
      <c r="F61" s="8"/>
      <c r="G61" s="8"/>
      <c r="H61" s="8"/>
      <c r="I61" s="34"/>
      <c r="K61" s="36"/>
      <c r="L61" s="44"/>
      <c r="M61" s="38"/>
    </row>
    <row r="62" spans="2:13" ht="14.25" customHeight="1" x14ac:dyDescent="0.3">
      <c r="B62" s="4" t="s">
        <v>42</v>
      </c>
      <c r="C62" s="8"/>
      <c r="D62" s="8"/>
      <c r="E62" s="8"/>
      <c r="F62" s="8"/>
      <c r="G62" s="7">
        <v>4000000</v>
      </c>
      <c r="H62" s="7"/>
      <c r="I62" s="33"/>
      <c r="K62" s="36"/>
      <c r="L62" s="44"/>
      <c r="M62" s="38"/>
    </row>
    <row r="63" spans="2:13" ht="14.25" customHeight="1" x14ac:dyDescent="0.3">
      <c r="B63" s="4" t="s">
        <v>65</v>
      </c>
      <c r="C63" s="8"/>
      <c r="D63" s="8"/>
      <c r="E63" s="8"/>
      <c r="F63" s="8"/>
      <c r="G63" s="7"/>
      <c r="H63" s="7">
        <v>90000000</v>
      </c>
      <c r="I63" s="33"/>
      <c r="K63" s="36"/>
      <c r="L63" s="44"/>
      <c r="M63" s="38"/>
    </row>
    <row r="64" spans="2:13" ht="14.25" customHeight="1" x14ac:dyDescent="0.3">
      <c r="B64" s="4" t="s">
        <v>64</v>
      </c>
      <c r="C64" s="8"/>
      <c r="D64" s="8"/>
      <c r="E64" s="8"/>
      <c r="F64" s="8"/>
      <c r="G64" s="7"/>
      <c r="H64" s="7">
        <v>6000000</v>
      </c>
      <c r="I64" s="33"/>
      <c r="K64" s="36"/>
      <c r="L64" s="44"/>
      <c r="M64" s="38"/>
    </row>
    <row r="65" spans="2:13" ht="14.25" customHeight="1" x14ac:dyDescent="0.3">
      <c r="B65" s="4" t="s">
        <v>58</v>
      </c>
      <c r="C65" s="8"/>
      <c r="D65" s="8"/>
      <c r="E65" s="8"/>
      <c r="F65" s="8"/>
      <c r="G65" s="7"/>
      <c r="H65" s="7">
        <v>11250000</v>
      </c>
      <c r="I65" s="7"/>
      <c r="K65" s="36"/>
      <c r="L65" s="44"/>
      <c r="M65" s="38"/>
    </row>
    <row r="66" spans="2:13" ht="28.5" customHeight="1" x14ac:dyDescent="0.3">
      <c r="B66" s="6" t="s">
        <v>43</v>
      </c>
      <c r="C66" s="8"/>
      <c r="D66" s="8"/>
      <c r="E66" s="8"/>
      <c r="F66" s="8"/>
      <c r="G66" s="35">
        <v>10210000</v>
      </c>
      <c r="H66" s="7"/>
      <c r="I66" s="7"/>
      <c r="K66" s="36"/>
      <c r="L66" s="44"/>
      <c r="M66" s="38"/>
    </row>
    <row r="67" spans="2:13" ht="13.8" customHeight="1" x14ac:dyDescent="0.3">
      <c r="B67" s="6" t="s">
        <v>66</v>
      </c>
      <c r="C67" s="8"/>
      <c r="D67" s="8"/>
      <c r="E67" s="8"/>
      <c r="F67" s="8"/>
      <c r="G67" s="7"/>
      <c r="H67" s="7"/>
      <c r="I67" s="7">
        <v>20746315</v>
      </c>
      <c r="K67" s="14"/>
      <c r="L67" s="45"/>
      <c r="M67" s="38"/>
    </row>
    <row r="68" spans="2:13" ht="13.8" customHeight="1" x14ac:dyDescent="0.3">
      <c r="B68" s="6" t="s">
        <v>67</v>
      </c>
      <c r="C68" s="8"/>
      <c r="D68" s="8"/>
      <c r="E68" s="8"/>
      <c r="F68" s="8"/>
      <c r="G68" s="7"/>
      <c r="H68" s="7"/>
      <c r="I68" s="7">
        <v>9582000</v>
      </c>
      <c r="K68" s="14"/>
      <c r="L68" s="32"/>
      <c r="M68" s="38"/>
    </row>
    <row r="69" spans="2:13" ht="13.8" customHeight="1" x14ac:dyDescent="0.3">
      <c r="B69" s="6" t="s">
        <v>73</v>
      </c>
      <c r="C69" s="8"/>
      <c r="D69" s="8"/>
      <c r="E69" s="8"/>
      <c r="F69" s="8"/>
      <c r="G69" s="7"/>
      <c r="H69" s="7"/>
      <c r="I69" s="7">
        <v>23600000</v>
      </c>
      <c r="K69" s="14"/>
      <c r="L69" s="32"/>
      <c r="M69" s="38"/>
    </row>
    <row r="70" spans="2:13" ht="13.8" customHeight="1" x14ac:dyDescent="0.3">
      <c r="B70" s="6" t="s">
        <v>75</v>
      </c>
      <c r="C70" s="8"/>
      <c r="D70" s="8"/>
      <c r="E70" s="8"/>
      <c r="F70" s="8"/>
      <c r="G70" s="7"/>
      <c r="H70" s="7"/>
      <c r="I70" s="7">
        <v>800000</v>
      </c>
      <c r="K70" s="14"/>
      <c r="L70" s="32"/>
      <c r="M70" s="38"/>
    </row>
    <row r="71" spans="2:13" ht="13.8" customHeight="1" x14ac:dyDescent="0.3">
      <c r="B71" s="6" t="s">
        <v>76</v>
      </c>
      <c r="C71" s="8"/>
      <c r="D71" s="8"/>
      <c r="E71" s="8"/>
      <c r="F71" s="8"/>
      <c r="G71" s="7"/>
      <c r="H71" s="7"/>
      <c r="I71" s="7">
        <v>3000000</v>
      </c>
      <c r="K71" s="14"/>
      <c r="L71" s="32"/>
      <c r="M71" s="38"/>
    </row>
    <row r="72" spans="2:13" ht="13.8" customHeight="1" x14ac:dyDescent="0.3">
      <c r="B72" s="6" t="s">
        <v>77</v>
      </c>
      <c r="C72" s="8"/>
      <c r="D72" s="8"/>
      <c r="E72" s="8"/>
      <c r="F72" s="8"/>
      <c r="G72" s="7"/>
      <c r="H72" s="7"/>
      <c r="I72" s="7">
        <v>10000000</v>
      </c>
      <c r="K72" s="14"/>
      <c r="L72" s="32"/>
      <c r="M72" s="38"/>
    </row>
    <row r="73" spans="2:13" ht="13.8" customHeight="1" x14ac:dyDescent="0.3">
      <c r="B73" s="6" t="s">
        <v>74</v>
      </c>
      <c r="C73" s="8"/>
      <c r="D73" s="8"/>
      <c r="E73" s="8"/>
      <c r="F73" s="8"/>
      <c r="G73" s="7"/>
      <c r="H73" s="7"/>
      <c r="I73" s="7">
        <v>30585750</v>
      </c>
      <c r="K73" s="14"/>
      <c r="L73" s="32"/>
      <c r="M73" s="38"/>
    </row>
    <row r="74" spans="2:13" ht="14.25" customHeight="1" x14ac:dyDescent="0.3">
      <c r="B74" s="2" t="s">
        <v>44</v>
      </c>
      <c r="C74" s="8"/>
      <c r="D74" s="9">
        <f>SUM(D56:D66)</f>
        <v>5346133</v>
      </c>
      <c r="E74" s="9">
        <f t="shared" ref="E74:G74" si="13">SUM(E56:E66)</f>
        <v>10000000</v>
      </c>
      <c r="F74" s="9">
        <f t="shared" si="13"/>
        <v>1605692</v>
      </c>
      <c r="G74" s="9">
        <f t="shared" si="13"/>
        <v>23287607.52</v>
      </c>
      <c r="H74" s="9">
        <f>SUM(H56:H66)</f>
        <v>121352790</v>
      </c>
      <c r="I74" s="9">
        <f>SUM(I56:I73)</f>
        <v>121182374</v>
      </c>
      <c r="K74" s="38"/>
      <c r="L74" s="38"/>
      <c r="M74" s="38"/>
    </row>
    <row r="75" spans="2:13" ht="14.85" customHeight="1" x14ac:dyDescent="0.3">
      <c r="B75" s="2" t="s">
        <v>45</v>
      </c>
      <c r="C75" s="9">
        <f>C51-C74</f>
        <v>8319164</v>
      </c>
      <c r="D75" s="9">
        <f t="shared" ref="D75:G75" si="14">D51-D74</f>
        <v>5614198</v>
      </c>
      <c r="E75" s="9">
        <f t="shared" si="14"/>
        <v>34008235</v>
      </c>
      <c r="F75" s="9">
        <f t="shared" si="14"/>
        <v>35231266</v>
      </c>
      <c r="G75" s="9">
        <f t="shared" si="14"/>
        <v>30146975.48</v>
      </c>
      <c r="H75" s="9">
        <f>H53-H74</f>
        <v>-20982588</v>
      </c>
      <c r="I75" s="9">
        <f>I53-I74</f>
        <v>-21375944</v>
      </c>
    </row>
  </sheetData>
  <mergeCells count="2">
    <mergeCell ref="B2:H2"/>
    <mergeCell ref="B48:H4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Saparuddin Siregar</cp:lastModifiedBy>
  <dcterms:created xsi:type="dcterms:W3CDTF">2025-06-15T14:44:10Z</dcterms:created>
  <dcterms:modified xsi:type="dcterms:W3CDTF">2026-01-31T10:26:16Z</dcterms:modified>
</cp:coreProperties>
</file>